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onardo.santi\Desktop\"/>
    </mc:Choice>
  </mc:AlternateContent>
  <xr:revisionPtr revIDLastSave="0" documentId="13_ncr:1_{930D27FF-3634-4042-AF46-356396A3918E}" xr6:coauthVersionLast="47" xr6:coauthVersionMax="47" xr10:uidLastSave="{00000000-0000-0000-0000-000000000000}"/>
  <workbookProtection workbookAlgorithmName="SHA-512" workbookHashValue="nJwRtPobFWlFEMEMToKzmoPmtGZjJHCoBvX4WvFEP4EUR/3iU/ooSuKhghgdTgd5mGa8HMGNCmONOG3hYM3Bag==" workbookSaltValue="Yfa2sr/J+5AMQCPP4KVrDw==" workbookSpinCount="100000" lockStructure="1"/>
  <bookViews>
    <workbookView xWindow="-120" yWindow="-120" windowWidth="29040" windowHeight="15840" xr2:uid="{6ADBC8F6-00F8-48E8-ABC5-CE6FD7126E4D}"/>
  </bookViews>
  <sheets>
    <sheet name="simulatore utenze condominiali" sheetId="3" r:id="rId1"/>
    <sheet name="Foglio1" sheetId="1" r:id="rId2"/>
    <sheet name="Foglio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8" i="3" l="1"/>
  <c r="V47" i="3"/>
  <c r="U44" i="3"/>
  <c r="V44" i="3" s="1"/>
  <c r="U43" i="3"/>
  <c r="V43" i="3" s="1"/>
  <c r="U42" i="3"/>
  <c r="V42" i="3" s="1"/>
  <c r="R38" i="3"/>
  <c r="Q38" i="3"/>
  <c r="P38" i="3"/>
  <c r="O38" i="3"/>
  <c r="G38" i="3"/>
  <c r="F38" i="3"/>
  <c r="E38" i="3"/>
  <c r="D38" i="3"/>
  <c r="C38" i="3"/>
  <c r="R37" i="3"/>
  <c r="Q37" i="3"/>
  <c r="P37" i="3"/>
  <c r="O37" i="3"/>
  <c r="F37" i="3"/>
  <c r="E37" i="3"/>
  <c r="D37" i="3"/>
  <c r="C37" i="3"/>
  <c r="S36" i="3"/>
  <c r="R36" i="3"/>
  <c r="Q36" i="3"/>
  <c r="P36" i="3"/>
  <c r="O36" i="3"/>
  <c r="G36" i="3"/>
  <c r="F36" i="3"/>
  <c r="E36" i="3"/>
  <c r="D36" i="3"/>
  <c r="C36" i="3"/>
  <c r="T32" i="3"/>
  <c r="S37" i="3" s="1"/>
  <c r="H32" i="3"/>
  <c r="J32" i="3" s="1"/>
  <c r="T31" i="3"/>
  <c r="V31" i="3" s="1"/>
  <c r="H31" i="3"/>
  <c r="J31" i="3" s="1"/>
  <c r="U27" i="3"/>
  <c r="S27" i="3"/>
  <c r="G27" i="3"/>
  <c r="U26" i="3"/>
  <c r="Q26" i="3"/>
  <c r="R26" i="3" s="1"/>
  <c r="S26" i="3" s="1"/>
  <c r="E26" i="3"/>
  <c r="U25" i="3"/>
  <c r="Q25" i="3"/>
  <c r="R25" i="3" s="1"/>
  <c r="S25" i="3" s="1"/>
  <c r="E25" i="3"/>
  <c r="U24" i="3"/>
  <c r="Q24" i="3"/>
  <c r="R24" i="3" s="1"/>
  <c r="S24" i="3" s="1"/>
  <c r="E24" i="3"/>
  <c r="B13" i="3"/>
  <c r="J42" i="3" s="1"/>
  <c r="F25" i="3" l="1"/>
  <c r="G25" i="3" s="1"/>
  <c r="J36" i="3"/>
  <c r="V36" i="3"/>
  <c r="V37" i="3"/>
  <c r="J37" i="3"/>
  <c r="J38" i="3"/>
  <c r="G37" i="3"/>
  <c r="F26" i="3"/>
  <c r="G26" i="3" s="1"/>
  <c r="F24" i="3"/>
  <c r="G24" i="3" s="1"/>
  <c r="J47" i="3"/>
  <c r="V32" i="3"/>
  <c r="V38" i="3"/>
  <c r="T24" i="3"/>
  <c r="V24" i="3" s="1"/>
  <c r="J43" i="3"/>
  <c r="S38" i="3"/>
  <c r="J44" i="3"/>
  <c r="J39" i="3" l="1"/>
  <c r="V39" i="3"/>
  <c r="T25" i="3"/>
  <c r="H24" i="3"/>
  <c r="J24" i="3" s="1"/>
  <c r="V25" i="3" l="1"/>
  <c r="T26" i="3"/>
  <c r="V26" i="3" s="1"/>
  <c r="H25" i="3"/>
  <c r="T27" i="3" l="1"/>
  <c r="V27" i="3" s="1"/>
  <c r="V28" i="3" s="1"/>
  <c r="V49" i="3" s="1"/>
  <c r="V50" i="3" s="1"/>
  <c r="V52" i="3" s="1"/>
  <c r="J25" i="3"/>
  <c r="H26" i="3"/>
  <c r="J26" i="3" s="1"/>
  <c r="H27" i="3" l="1"/>
  <c r="J27" i="3" s="1"/>
  <c r="J28" i="3" s="1"/>
  <c r="J49" i="3" s="1"/>
  <c r="J50" i="3" s="1"/>
  <c r="J52" i="3" s="1"/>
</calcChain>
</file>

<file path=xl/sharedStrings.xml><?xml version="1.0" encoding="utf-8"?>
<sst xmlns="http://schemas.openxmlformats.org/spreadsheetml/2006/main" count="104" uniqueCount="50">
  <si>
    <t xml:space="preserve">composizione nuclei familiari presenti </t>
  </si>
  <si>
    <t>DATI DA INSERIRE</t>
  </si>
  <si>
    <t>numero conssioni 1 res</t>
  </si>
  <si>
    <t>numero conssioni 2 res</t>
  </si>
  <si>
    <t>numero conssioni 3 res</t>
  </si>
  <si>
    <t>numero conssioni 4 res</t>
  </si>
  <si>
    <t>numero conssioni 5 res</t>
  </si>
  <si>
    <t>numero conssioni 6 res</t>
  </si>
  <si>
    <t>numero conssioni 7 res</t>
  </si>
  <si>
    <t>numero conssioni 8 res e oltre</t>
  </si>
  <si>
    <t>totale concessioni</t>
  </si>
  <si>
    <t>MC</t>
  </si>
  <si>
    <t>Comp.</t>
  </si>
  <si>
    <t>periodo (GG)</t>
  </si>
  <si>
    <t>Servizio</t>
  </si>
  <si>
    <t>Si</t>
  </si>
  <si>
    <t>x</t>
  </si>
  <si>
    <t>Acquedotto</t>
  </si>
  <si>
    <t>Consumo
(mc/anno)</t>
  </si>
  <si>
    <t>amp.fascia</t>
  </si>
  <si>
    <t>cons giorn</t>
  </si>
  <si>
    <t>riemp. Fascia</t>
  </si>
  <si>
    <t>consumo</t>
  </si>
  <si>
    <t>tariffa €/mc</t>
  </si>
  <si>
    <t>Totale</t>
  </si>
  <si>
    <t>totale</t>
  </si>
  <si>
    <t>Fognatura e Depurazione</t>
  </si>
  <si>
    <t>fogna</t>
  </si>
  <si>
    <t>depurazione</t>
  </si>
  <si>
    <t>Perequazione</t>
  </si>
  <si>
    <t>UI1</t>
  </si>
  <si>
    <t>UI2</t>
  </si>
  <si>
    <t>UI3</t>
  </si>
  <si>
    <t>UI4</t>
  </si>
  <si>
    <t>UI5</t>
  </si>
  <si>
    <t>idrico</t>
  </si>
  <si>
    <t>Quota Fissa</t>
  </si>
  <si>
    <t>Quota Fissa (€/anno)</t>
  </si>
  <si>
    <t>Quota fissa Idrico</t>
  </si>
  <si>
    <t>Quota fissa Fogna</t>
  </si>
  <si>
    <t>Quota fissa Depurazione</t>
  </si>
  <si>
    <t>Copertura perdite occulte con F.do Fughe</t>
  </si>
  <si>
    <t>Quota Annua</t>
  </si>
  <si>
    <t>FOFU</t>
  </si>
  <si>
    <t>Imponibile</t>
  </si>
  <si>
    <t>IVA</t>
  </si>
  <si>
    <t>Totale Bolletta</t>
  </si>
  <si>
    <t xml:space="preserve">Totale consumi e importi condominiali </t>
  </si>
  <si>
    <t>Dettaglio importi singola utenza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</si>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</sst>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0.0000"/>
    <numFmt numFmtId="165" formatCode="_-* #,##0\ _€_-;\-* #,##0\ _€_-;_-* &quot;-&quot;??\ _€_-;_-@_-"/>
    <numFmt numFmtId="166" formatCode="_-* #,##0_-;\-* #,##0_-;_-* &quot;-&quot;??_-;_-@_-"/>
    <numFmt numFmtId="167" formatCode="_-* #,##0.00\ _€_-;\-* #,##0.00\ _€_-;_-* &quot;-&quot;??????\ _€_-;_-@_-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Verdana"/>
      <family val="2"/>
    </font>
    <font>
      <b/>
      <i/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Verdana"/>
      <family val="2"/>
    </font>
    <font>
      <sz val="10"/>
      <name val="Calibri"/>
      <family val="2"/>
      <scheme val="minor"/>
    </font>
    <font>
      <b/>
      <i/>
      <sz val="14"/>
      <color theme="0"/>
      <name val="Verdana"/>
      <family val="2"/>
    </font>
    <font>
      <sz val="11"/>
      <color rgb="FF9C6500"/>
      <name val="Calibri"/>
      <family val="2"/>
      <scheme val="minor"/>
    </font>
    <font>
      <b/>
      <sz val="10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4"/>
      <name val="Verdana"/>
      <family val="2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6" fillId="0" borderId="0"/>
    <xf numFmtId="0" fontId="14" fillId="3" borderId="0" applyNumberFormat="0" applyBorder="0" applyAlignment="0" applyProtection="0"/>
  </cellStyleXfs>
  <cellXfs count="128">
    <xf numFmtId="0" fontId="0" fillId="0" borderId="0" xfId="0"/>
    <xf numFmtId="0" fontId="5" fillId="4" borderId="0" xfId="0" applyFont="1" applyFill="1" applyAlignment="1">
      <alignment horizontal="center" wrapText="1"/>
    </xf>
    <xf numFmtId="0" fontId="0" fillId="0" borderId="0" xfId="0" applyAlignment="1">
      <alignment wrapText="1"/>
    </xf>
    <xf numFmtId="0" fontId="7" fillId="0" borderId="0" xfId="3" applyFont="1" applyAlignment="1">
      <alignment vertical="center" wrapText="1"/>
    </xf>
    <xf numFmtId="0" fontId="3" fillId="4" borderId="0" xfId="0" applyFont="1" applyFill="1" applyAlignment="1">
      <alignment horizontal="center"/>
    </xf>
    <xf numFmtId="0" fontId="3" fillId="4" borderId="0" xfId="0" applyFont="1" applyFill="1"/>
    <xf numFmtId="0" fontId="9" fillId="7" borderId="2" xfId="3" applyFont="1" applyFill="1" applyBorder="1" applyAlignment="1">
      <alignment horizontal="center" vertical="center" wrapText="1"/>
    </xf>
    <xf numFmtId="0" fontId="9" fillId="7" borderId="3" xfId="3" applyFont="1" applyFill="1" applyBorder="1" applyAlignment="1">
      <alignment horizontal="center" vertical="center" wrapText="1"/>
    </xf>
    <xf numFmtId="0" fontId="1" fillId="7" borderId="3" xfId="0" applyFont="1" applyFill="1" applyBorder="1"/>
    <xf numFmtId="0" fontId="1" fillId="0" borderId="0" xfId="0" applyFont="1"/>
    <xf numFmtId="0" fontId="11" fillId="5" borderId="4" xfId="3" applyFont="1" applyFill="1" applyBorder="1" applyAlignment="1">
      <alignment horizontal="center" vertical="center" wrapText="1"/>
    </xf>
    <xf numFmtId="0" fontId="11" fillId="5" borderId="3" xfId="3" applyFont="1" applyFill="1" applyBorder="1" applyAlignment="1">
      <alignment horizontal="center" vertical="center" wrapText="1"/>
    </xf>
    <xf numFmtId="0" fontId="0" fillId="0" borderId="3" xfId="0" applyBorder="1"/>
    <xf numFmtId="0" fontId="0" fillId="0" borderId="5" xfId="0" applyBorder="1"/>
    <xf numFmtId="0" fontId="10" fillId="0" borderId="10" xfId="0" applyFont="1" applyBorder="1" applyAlignment="1">
      <alignment horizontal="center" vertical="center"/>
    </xf>
    <xf numFmtId="0" fontId="10" fillId="2" borderId="10" xfId="2" applyFont="1" applyBorder="1" applyAlignment="1">
      <alignment horizontal="center" vertical="center"/>
    </xf>
    <xf numFmtId="0" fontId="0" fillId="5" borderId="13" xfId="0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0" fillId="10" borderId="3" xfId="0" applyFill="1" applyBorder="1" applyAlignment="1">
      <alignment horizontal="center"/>
    </xf>
    <xf numFmtId="1" fontId="0" fillId="0" borderId="3" xfId="0" applyNumberFormat="1" applyBorder="1"/>
    <xf numFmtId="165" fontId="0" fillId="0" borderId="3" xfId="1" applyNumberFormat="1" applyFont="1" applyBorder="1" applyAlignment="1">
      <alignment horizontal="right"/>
    </xf>
    <xf numFmtId="164" fontId="0" fillId="0" borderId="5" xfId="0" applyNumberFormat="1" applyBorder="1"/>
    <xf numFmtId="43" fontId="12" fillId="0" borderId="14" xfId="1" applyFont="1" applyBorder="1" applyAlignment="1">
      <alignment horizontal="center" vertical="center" wrapText="1"/>
    </xf>
    <xf numFmtId="165" fontId="0" fillId="0" borderId="3" xfId="1" applyNumberFormat="1" applyFont="1" applyBorder="1"/>
    <xf numFmtId="165" fontId="0" fillId="0" borderId="3" xfId="0" applyNumberFormat="1" applyBorder="1"/>
    <xf numFmtId="164" fontId="0" fillId="0" borderId="15" xfId="0" applyNumberFormat="1" applyBorder="1"/>
    <xf numFmtId="0" fontId="12" fillId="0" borderId="16" xfId="3" applyFont="1" applyBorder="1" applyAlignment="1">
      <alignment vertical="center" wrapText="1"/>
    </xf>
    <xf numFmtId="0" fontId="12" fillId="0" borderId="17" xfId="3" applyFont="1" applyBorder="1" applyAlignment="1">
      <alignment vertical="center" wrapText="1"/>
    </xf>
    <xf numFmtId="43" fontId="12" fillId="0" borderId="17" xfId="1" applyFont="1" applyBorder="1" applyAlignment="1">
      <alignment vertical="center" wrapText="1"/>
    </xf>
    <xf numFmtId="43" fontId="12" fillId="0" borderId="18" xfId="1" applyFont="1" applyBorder="1" applyAlignment="1">
      <alignment horizontal="center" vertical="center" wrapText="1"/>
    </xf>
    <xf numFmtId="43" fontId="15" fillId="6" borderId="19" xfId="1" applyFont="1" applyFill="1" applyBorder="1" applyAlignment="1">
      <alignment horizontal="center" vertical="center" wrapText="1"/>
    </xf>
    <xf numFmtId="0" fontId="12" fillId="0" borderId="22" xfId="3" applyFont="1" applyBorder="1" applyAlignment="1">
      <alignment vertical="center" wrapText="1"/>
    </xf>
    <xf numFmtId="43" fontId="12" fillId="0" borderId="0" xfId="1" applyFont="1" applyBorder="1" applyAlignment="1">
      <alignment vertical="center" wrapText="1"/>
    </xf>
    <xf numFmtId="166" fontId="12" fillId="0" borderId="3" xfId="1" applyNumberFormat="1" applyFont="1" applyBorder="1" applyAlignment="1">
      <alignment vertical="center" wrapText="1"/>
    </xf>
    <xf numFmtId="164" fontId="12" fillId="0" borderId="3" xfId="3" applyNumberFormat="1" applyFont="1" applyBorder="1" applyAlignment="1">
      <alignment horizontal="center" vertical="center" wrapText="1"/>
    </xf>
    <xf numFmtId="167" fontId="15" fillId="6" borderId="23" xfId="3" applyNumberFormat="1" applyFont="1" applyFill="1" applyBorder="1" applyAlignment="1">
      <alignment vertical="center" wrapText="1"/>
    </xf>
    <xf numFmtId="166" fontId="12" fillId="0" borderId="2" xfId="1" applyNumberFormat="1" applyFont="1" applyBorder="1" applyAlignment="1">
      <alignment vertical="center" wrapText="1"/>
    </xf>
    <xf numFmtId="164" fontId="12" fillId="0" borderId="2" xfId="3" applyNumberFormat="1" applyFont="1" applyBorder="1" applyAlignment="1">
      <alignment horizontal="center" vertical="center" wrapText="1"/>
    </xf>
    <xf numFmtId="167" fontId="15" fillId="6" borderId="24" xfId="3" applyNumberFormat="1" applyFont="1" applyFill="1" applyBorder="1" applyAlignment="1">
      <alignment vertical="center" wrapText="1"/>
    </xf>
    <xf numFmtId="0" fontId="12" fillId="0" borderId="20" xfId="3" applyFont="1" applyBorder="1" applyAlignment="1">
      <alignment vertical="center" wrapText="1"/>
    </xf>
    <xf numFmtId="0" fontId="15" fillId="12" borderId="10" xfId="3" applyFont="1" applyFill="1" applyBorder="1" applyAlignment="1">
      <alignment horizontal="center" vertical="center" wrapText="1"/>
    </xf>
    <xf numFmtId="0" fontId="12" fillId="0" borderId="21" xfId="3" applyFont="1" applyBorder="1" applyAlignment="1">
      <alignment vertical="center" wrapText="1"/>
    </xf>
    <xf numFmtId="0" fontId="12" fillId="0" borderId="25" xfId="3" applyFont="1" applyBorder="1" applyAlignment="1">
      <alignment vertical="center" wrapText="1"/>
    </xf>
    <xf numFmtId="0" fontId="15" fillId="12" borderId="3" xfId="3" applyFont="1" applyFill="1" applyBorder="1" applyAlignment="1">
      <alignment horizontal="center" vertical="center" wrapText="1"/>
    </xf>
    <xf numFmtId="43" fontId="12" fillId="0" borderId="3" xfId="1" applyFont="1" applyBorder="1" applyAlignment="1">
      <alignment vertical="center" wrapText="1"/>
    </xf>
    <xf numFmtId="2" fontId="12" fillId="0" borderId="23" xfId="3" applyNumberFormat="1" applyFont="1" applyBorder="1" applyAlignment="1">
      <alignment vertical="center" wrapText="1"/>
    </xf>
    <xf numFmtId="0" fontId="12" fillId="0" borderId="26" xfId="3" applyFont="1" applyBorder="1" applyAlignment="1">
      <alignment vertical="center" wrapText="1"/>
    </xf>
    <xf numFmtId="2" fontId="15" fillId="6" borderId="27" xfId="3" applyNumberFormat="1" applyFont="1" applyFill="1" applyBorder="1" applyAlignment="1">
      <alignment vertical="center" wrapText="1"/>
    </xf>
    <xf numFmtId="43" fontId="12" fillId="0" borderId="20" xfId="1" applyFont="1" applyBorder="1" applyAlignment="1">
      <alignment vertical="center" wrapText="1"/>
    </xf>
    <xf numFmtId="0" fontId="7" fillId="0" borderId="20" xfId="3" applyFont="1" applyBorder="1" applyAlignment="1">
      <alignment vertical="center" wrapText="1"/>
    </xf>
    <xf numFmtId="2" fontId="12" fillId="0" borderId="3" xfId="3" applyNumberFormat="1" applyFont="1" applyBorder="1" applyAlignment="1">
      <alignment horizontal="center" vertical="center" wrapText="1"/>
    </xf>
    <xf numFmtId="43" fontId="15" fillId="6" borderId="23" xfId="1" applyFont="1" applyFill="1" applyBorder="1" applyAlignment="1">
      <alignment vertical="center" wrapText="1"/>
    </xf>
    <xf numFmtId="0" fontId="0" fillId="0" borderId="17" xfId="0" applyBorder="1" applyAlignment="1">
      <alignment vertical="center" wrapText="1"/>
    </xf>
    <xf numFmtId="0" fontId="7" fillId="0" borderId="17" xfId="3" applyFont="1" applyBorder="1" applyAlignment="1">
      <alignment vertical="center" wrapText="1"/>
    </xf>
    <xf numFmtId="2" fontId="12" fillId="0" borderId="26" xfId="3" applyNumberFormat="1" applyFont="1" applyBorder="1" applyAlignment="1">
      <alignment horizontal="center" vertical="center" wrapText="1"/>
    </xf>
    <xf numFmtId="43" fontId="15" fillId="6" borderId="27" xfId="1" applyFont="1" applyFill="1" applyBorder="1" applyAlignment="1">
      <alignment vertical="center" wrapText="1"/>
    </xf>
    <xf numFmtId="0" fontId="18" fillId="14" borderId="25" xfId="3" applyFont="1" applyFill="1" applyBorder="1" applyAlignment="1">
      <alignment horizontal="center" vertical="center" wrapText="1"/>
    </xf>
    <xf numFmtId="0" fontId="15" fillId="11" borderId="29" xfId="3" applyFont="1" applyFill="1" applyBorder="1" applyAlignment="1">
      <alignment horizontal="center" vertical="center" wrapText="1"/>
    </xf>
    <xf numFmtId="0" fontId="12" fillId="0" borderId="26" xfId="3" applyFont="1" applyBorder="1" applyAlignment="1">
      <alignment horizontal="center" vertical="center" wrapText="1"/>
    </xf>
    <xf numFmtId="0" fontId="12" fillId="0" borderId="13" xfId="3" applyFont="1" applyBorder="1" applyAlignment="1">
      <alignment vertical="center" wrapText="1"/>
    </xf>
    <xf numFmtId="9" fontId="12" fillId="0" borderId="3" xfId="3" applyNumberFormat="1" applyFont="1" applyBorder="1" applyAlignment="1">
      <alignment horizontal="center" vertical="center" wrapText="1"/>
    </xf>
    <xf numFmtId="43" fontId="12" fillId="0" borderId="23" xfId="1" applyFont="1" applyBorder="1" applyAlignment="1">
      <alignment vertical="center" wrapText="1"/>
    </xf>
    <xf numFmtId="43" fontId="12" fillId="0" borderId="32" xfId="1" applyFont="1" applyBorder="1" applyAlignment="1">
      <alignment vertical="center" wrapText="1"/>
    </xf>
    <xf numFmtId="43" fontId="15" fillId="15" borderId="27" xfId="1" applyFont="1" applyFill="1" applyBorder="1" applyAlignment="1">
      <alignment vertical="center" wrapText="1"/>
    </xf>
    <xf numFmtId="0" fontId="16" fillId="11" borderId="2" xfId="3" applyFont="1" applyFill="1" applyBorder="1" applyAlignment="1">
      <alignment horizontal="center" vertical="center" wrapText="1"/>
    </xf>
    <xf numFmtId="0" fontId="10" fillId="12" borderId="10" xfId="4" applyFont="1" applyFill="1" applyBorder="1" applyAlignment="1">
      <alignment horizontal="center" vertical="center"/>
    </xf>
    <xf numFmtId="0" fontId="9" fillId="12" borderId="11" xfId="0" applyFont="1" applyFill="1" applyBorder="1" applyAlignment="1">
      <alignment horizontal="center" vertical="center"/>
    </xf>
    <xf numFmtId="43" fontId="10" fillId="12" borderId="12" xfId="1" applyFont="1" applyFill="1" applyBorder="1" applyAlignment="1">
      <alignment horizontal="center" vertical="center" wrapText="1"/>
    </xf>
    <xf numFmtId="0" fontId="10" fillId="12" borderId="3" xfId="4" applyFont="1" applyFill="1" applyBorder="1" applyAlignment="1">
      <alignment horizontal="center" vertical="center"/>
    </xf>
    <xf numFmtId="0" fontId="3" fillId="12" borderId="3" xfId="0" applyFont="1" applyFill="1" applyBorder="1" applyAlignment="1">
      <alignment horizontal="center" vertical="center"/>
    </xf>
    <xf numFmtId="43" fontId="12" fillId="12" borderId="23" xfId="1" applyFont="1" applyFill="1" applyBorder="1" applyAlignment="1">
      <alignment horizontal="center" vertical="center" wrapText="1"/>
    </xf>
    <xf numFmtId="43" fontId="12" fillId="12" borderId="28" xfId="1" applyFont="1" applyFill="1" applyBorder="1" applyAlignment="1">
      <alignment horizontal="center" vertical="center" wrapText="1"/>
    </xf>
    <xf numFmtId="0" fontId="15" fillId="12" borderId="30" xfId="3" applyFont="1" applyFill="1" applyBorder="1" applyAlignment="1">
      <alignment horizontal="center" vertical="center" wrapText="1"/>
    </xf>
    <xf numFmtId="43" fontId="12" fillId="12" borderId="31" xfId="1" applyFont="1" applyFill="1" applyBorder="1" applyAlignment="1">
      <alignment horizontal="center" vertical="center" wrapText="1"/>
    </xf>
    <xf numFmtId="0" fontId="15" fillId="16" borderId="29" xfId="3" applyFont="1" applyFill="1" applyBorder="1" applyAlignment="1">
      <alignment vertical="center" wrapText="1"/>
    </xf>
    <xf numFmtId="0" fontId="11" fillId="14" borderId="1" xfId="3" applyFont="1" applyFill="1" applyBorder="1" applyAlignment="1">
      <alignment horizontal="center" vertical="center" wrapText="1"/>
    </xf>
    <xf numFmtId="0" fontId="3" fillId="17" borderId="1" xfId="0" applyFont="1" applyFill="1" applyBorder="1" applyAlignment="1">
      <alignment horizontal="center"/>
    </xf>
    <xf numFmtId="0" fontId="11" fillId="17" borderId="1" xfId="3" applyFont="1" applyFill="1" applyBorder="1" applyAlignment="1">
      <alignment horizontal="center" vertical="center" wrapText="1"/>
    </xf>
    <xf numFmtId="0" fontId="12" fillId="17" borderId="1" xfId="3" applyFont="1" applyFill="1" applyBorder="1" applyAlignment="1">
      <alignment horizontal="center" vertical="center" wrapText="1"/>
    </xf>
    <xf numFmtId="0" fontId="7" fillId="17" borderId="1" xfId="3" applyFont="1" applyFill="1" applyBorder="1" applyAlignment="1">
      <alignment vertical="center" wrapText="1"/>
    </xf>
    <xf numFmtId="0" fontId="16" fillId="18" borderId="3" xfId="3" applyFont="1" applyFill="1" applyBorder="1" applyAlignment="1">
      <alignment horizontal="center" vertical="center" wrapText="1"/>
    </xf>
    <xf numFmtId="0" fontId="0" fillId="0" borderId="25" xfId="0" applyBorder="1"/>
    <xf numFmtId="0" fontId="0" fillId="0" borderId="32" xfId="0" applyBorder="1"/>
    <xf numFmtId="0" fontId="8" fillId="7" borderId="33" xfId="3" applyFont="1" applyFill="1" applyBorder="1" applyAlignment="1">
      <alignment horizontal="center" vertical="center" wrapText="1"/>
    </xf>
    <xf numFmtId="0" fontId="9" fillId="8" borderId="0" xfId="3" applyFont="1" applyFill="1" applyAlignment="1">
      <alignment horizontal="center" vertical="center" wrapText="1"/>
    </xf>
    <xf numFmtId="164" fontId="10" fillId="0" borderId="0" xfId="3" applyNumberFormat="1" applyFont="1" applyAlignment="1">
      <alignment vertical="center" wrapText="1"/>
    </xf>
    <xf numFmtId="0" fontId="1" fillId="0" borderId="32" xfId="0" applyFont="1" applyBorder="1"/>
    <xf numFmtId="0" fontId="11" fillId="5" borderId="0" xfId="3" applyFont="1" applyFill="1" applyAlignment="1">
      <alignment horizontal="center" vertical="center" wrapText="1"/>
    </xf>
    <xf numFmtId="164" fontId="7" fillId="0" borderId="0" xfId="3" applyNumberFormat="1" applyFont="1" applyAlignment="1">
      <alignment vertical="center" wrapText="1"/>
    </xf>
    <xf numFmtId="0" fontId="7" fillId="0" borderId="25" xfId="3" applyFont="1" applyBorder="1" applyAlignment="1">
      <alignment vertical="center" wrapText="1"/>
    </xf>
    <xf numFmtId="0" fontId="12" fillId="0" borderId="0" xfId="3" applyFont="1" applyAlignment="1">
      <alignment vertical="center" wrapText="1"/>
    </xf>
    <xf numFmtId="0" fontId="12" fillId="0" borderId="32" xfId="3" applyFont="1" applyBorder="1" applyAlignment="1">
      <alignment vertical="center" wrapText="1"/>
    </xf>
    <xf numFmtId="0" fontId="17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12" fillId="0" borderId="0" xfId="3" applyFont="1" applyAlignment="1">
      <alignment horizontal="center" vertical="center" wrapText="1"/>
    </xf>
    <xf numFmtId="0" fontId="7" fillId="0" borderId="16" xfId="3" applyFont="1" applyBorder="1" applyAlignment="1">
      <alignment vertical="center" wrapText="1"/>
    </xf>
    <xf numFmtId="0" fontId="20" fillId="0" borderId="0" xfId="0" applyFont="1"/>
    <xf numFmtId="0" fontId="8" fillId="7" borderId="24" xfId="3" applyFont="1" applyFill="1" applyBorder="1" applyAlignment="1">
      <alignment horizontal="center" vertical="center" wrapText="1"/>
    </xf>
    <xf numFmtId="0" fontId="13" fillId="9" borderId="6" xfId="3" applyFont="1" applyFill="1" applyBorder="1" applyAlignment="1">
      <alignment horizontal="center" vertical="center" wrapText="1"/>
    </xf>
    <xf numFmtId="0" fontId="4" fillId="9" borderId="7" xfId="0" applyFont="1" applyFill="1" applyBorder="1" applyAlignment="1">
      <alignment horizontal="center" vertical="center" wrapText="1"/>
    </xf>
    <xf numFmtId="0" fontId="4" fillId="9" borderId="20" xfId="0" applyFont="1" applyFill="1" applyBorder="1" applyAlignment="1">
      <alignment horizontal="center" vertical="center" wrapText="1"/>
    </xf>
    <xf numFmtId="0" fontId="4" fillId="9" borderId="21" xfId="0" applyFont="1" applyFill="1" applyBorder="1" applyAlignment="1">
      <alignment horizontal="center" vertical="center" wrapText="1"/>
    </xf>
    <xf numFmtId="0" fontId="21" fillId="12" borderId="6" xfId="0" applyFont="1" applyFill="1" applyBorder="1" applyAlignment="1">
      <alignment horizontal="center"/>
    </xf>
    <xf numFmtId="0" fontId="20" fillId="12" borderId="7" xfId="0" applyFont="1" applyFill="1" applyBorder="1" applyAlignment="1">
      <alignment horizontal="center"/>
    </xf>
    <xf numFmtId="0" fontId="20" fillId="12" borderId="8" xfId="0" applyFont="1" applyFill="1" applyBorder="1" applyAlignment="1">
      <alignment horizontal="center"/>
    </xf>
    <xf numFmtId="0" fontId="19" fillId="12" borderId="6" xfId="0" applyFont="1" applyFill="1" applyBorder="1" applyAlignment="1">
      <alignment horizontal="center"/>
    </xf>
    <xf numFmtId="0" fontId="19" fillId="12" borderId="7" xfId="0" applyFont="1" applyFill="1" applyBorder="1" applyAlignment="1">
      <alignment horizontal="center"/>
    </xf>
    <xf numFmtId="0" fontId="19" fillId="12" borderId="8" xfId="0" applyFont="1" applyFill="1" applyBorder="1" applyAlignment="1">
      <alignment horizontal="center"/>
    </xf>
    <xf numFmtId="0" fontId="7" fillId="0" borderId="0" xfId="3" applyFont="1" applyAlignment="1">
      <alignment vertical="center" wrapText="1"/>
    </xf>
    <xf numFmtId="0" fontId="0" fillId="0" borderId="0" xfId="0"/>
    <xf numFmtId="0" fontId="4" fillId="9" borderId="8" xfId="0" applyFont="1" applyFill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/>
    </xf>
    <xf numFmtId="0" fontId="16" fillId="18" borderId="13" xfId="3" applyFont="1" applyFill="1" applyBorder="1" applyAlignment="1">
      <alignment horizontal="center" vertical="center" wrapText="1"/>
    </xf>
    <xf numFmtId="0" fontId="17" fillId="18" borderId="3" xfId="0" applyFont="1" applyFill="1" applyBorder="1" applyAlignment="1">
      <alignment horizontal="center" vertical="center" wrapText="1"/>
    </xf>
    <xf numFmtId="0" fontId="16" fillId="11" borderId="33" xfId="3" applyFont="1" applyFill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6" fillId="13" borderId="13" xfId="3" applyFont="1" applyFill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6" fillId="11" borderId="13" xfId="3" applyFont="1" applyFill="1" applyBorder="1" applyAlignment="1">
      <alignment horizontal="center" vertical="center" wrapText="1"/>
    </xf>
    <xf numFmtId="0" fontId="12" fillId="11" borderId="29" xfId="3" applyFont="1" applyFill="1" applyBorder="1" applyAlignment="1">
      <alignment horizontal="center" vertical="center" wrapText="1"/>
    </xf>
    <xf numFmtId="0" fontId="0" fillId="0" borderId="26" xfId="0" applyBorder="1" applyAlignment="1">
      <alignment vertical="center" wrapText="1"/>
    </xf>
    <xf numFmtId="0" fontId="13" fillId="9" borderId="22" xfId="3" applyFont="1" applyFill="1" applyBorder="1" applyAlignment="1">
      <alignment horizontal="center" vertical="center" wrapText="1"/>
    </xf>
    <xf numFmtId="0" fontId="12" fillId="13" borderId="13" xfId="3" applyFont="1" applyFill="1" applyBorder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0" fontId="12" fillId="18" borderId="13" xfId="3" applyFont="1" applyFill="1" applyBorder="1" applyAlignment="1">
      <alignment horizontal="center" vertical="center" wrapText="1"/>
    </xf>
    <xf numFmtId="0" fontId="0" fillId="18" borderId="3" xfId="0" applyFill="1" applyBorder="1" applyAlignment="1">
      <alignment vertical="center" wrapText="1"/>
    </xf>
  </cellXfs>
  <cellStyles count="5">
    <cellStyle name="Migliaia" xfId="1" builtinId="3"/>
    <cellStyle name="Neutrale 2" xfId="4" xr:uid="{C81A92FA-3F25-4349-9D9F-33CEF01B922F}"/>
    <cellStyle name="Normale" xfId="0" builtinId="0"/>
    <cellStyle name="Normale 2" xfId="3" xr:uid="{65A96741-3CF5-44A6-B536-B1EA621E6386}"/>
    <cellStyle name="Valore non valido" xfId="2" builtinId="2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7FA956-7835-4104-A380-9FB29245C320}">
  <dimension ref="A3:V72"/>
  <sheetViews>
    <sheetView tabSelected="1" zoomScale="80" zoomScaleNormal="80" workbookViewId="0">
      <selection activeCell="AA22" sqref="AA22"/>
    </sheetView>
  </sheetViews>
  <sheetFormatPr defaultRowHeight="15" x14ac:dyDescent="0.25"/>
  <cols>
    <col min="1" max="1" width="31.5703125" bestFit="1" customWidth="1"/>
    <col min="2" max="2" width="9.140625" customWidth="1"/>
    <col min="3" max="4" width="7.28515625" hidden="1" customWidth="1"/>
    <col min="5" max="5" width="10.42578125" hidden="1" customWidth="1"/>
    <col min="6" max="6" width="12" hidden="1" customWidth="1"/>
    <col min="7" max="7" width="14.42578125" hidden="1" customWidth="1"/>
    <col min="8" max="8" width="13.42578125" customWidth="1"/>
    <col min="9" max="9" width="12.42578125" customWidth="1"/>
    <col min="10" max="10" width="8.7109375" bestFit="1" customWidth="1"/>
    <col min="12" max="12" width="8.42578125" customWidth="1"/>
    <col min="13" max="13" width="9.42578125" customWidth="1"/>
    <col min="15" max="19" width="0" hidden="1" customWidth="1"/>
    <col min="20" max="20" width="16.7109375" customWidth="1"/>
    <col min="21" max="21" width="11.28515625" bestFit="1" customWidth="1"/>
    <col min="28" max="28" width="18.42578125" bestFit="1" customWidth="1"/>
  </cols>
  <sheetData>
    <row r="3" spans="1:22" s="2" customFormat="1" ht="34.5" customHeight="1" thickBot="1" x14ac:dyDescent="0.3">
      <c r="A3" s="1" t="s">
        <v>0</v>
      </c>
    </row>
    <row r="4" spans="1:22" ht="24.75" customHeight="1" thickBot="1" x14ac:dyDescent="0.3">
      <c r="T4" s="79"/>
      <c r="U4" s="109" t="s">
        <v>1</v>
      </c>
      <c r="V4" s="110"/>
    </row>
    <row r="5" spans="1:22" ht="15.75" thickBot="1" x14ac:dyDescent="0.3">
      <c r="A5" t="s">
        <v>2</v>
      </c>
      <c r="B5" s="76"/>
    </row>
    <row r="6" spans="1:22" ht="15.75" thickBot="1" x14ac:dyDescent="0.3">
      <c r="A6" t="s">
        <v>3</v>
      </c>
      <c r="B6" s="76"/>
    </row>
    <row r="7" spans="1:22" ht="15.75" thickBot="1" x14ac:dyDescent="0.3">
      <c r="A7" t="s">
        <v>4</v>
      </c>
      <c r="B7" s="76"/>
    </row>
    <row r="8" spans="1:22" ht="15.75" thickBot="1" x14ac:dyDescent="0.3">
      <c r="A8" t="s">
        <v>5</v>
      </c>
      <c r="B8" s="76"/>
    </row>
    <row r="9" spans="1:22" ht="15.75" thickBot="1" x14ac:dyDescent="0.3">
      <c r="A9" t="s">
        <v>6</v>
      </c>
      <c r="B9" s="76"/>
    </row>
    <row r="10" spans="1:22" ht="15.75" thickBot="1" x14ac:dyDescent="0.3">
      <c r="A10" t="s">
        <v>7</v>
      </c>
      <c r="B10" s="76"/>
    </row>
    <row r="11" spans="1:22" ht="15.75" thickBot="1" x14ac:dyDescent="0.3">
      <c r="A11" t="s">
        <v>8</v>
      </c>
      <c r="B11" s="76"/>
    </row>
    <row r="12" spans="1:22" ht="15.75" thickBot="1" x14ac:dyDescent="0.3">
      <c r="A12" t="s">
        <v>9</v>
      </c>
      <c r="B12" s="76"/>
    </row>
    <row r="13" spans="1:22" x14ac:dyDescent="0.25">
      <c r="A13" s="4" t="s">
        <v>10</v>
      </c>
      <c r="B13" s="5">
        <f>SUM(B5:B12)</f>
        <v>0</v>
      </c>
    </row>
    <row r="14" spans="1:22" ht="15.75" thickBot="1" x14ac:dyDescent="0.3"/>
    <row r="15" spans="1:22" s="97" customFormat="1" ht="21.75" thickBot="1" x14ac:dyDescent="0.4">
      <c r="A15" s="106" t="s">
        <v>47</v>
      </c>
      <c r="B15" s="107"/>
      <c r="C15" s="107"/>
      <c r="D15" s="107"/>
      <c r="E15" s="107"/>
      <c r="F15" s="107"/>
      <c r="G15" s="107"/>
      <c r="H15" s="107"/>
      <c r="I15" s="107"/>
      <c r="J15" s="108"/>
      <c r="M15" s="103" t="s">
        <v>48</v>
      </c>
      <c r="N15" s="104"/>
      <c r="O15" s="104"/>
      <c r="P15" s="104"/>
      <c r="Q15" s="104"/>
      <c r="R15" s="104"/>
      <c r="S15" s="104"/>
      <c r="T15" s="104"/>
      <c r="U15" s="104"/>
      <c r="V15" s="105"/>
    </row>
    <row r="16" spans="1:22" x14ac:dyDescent="0.25">
      <c r="A16" s="81"/>
      <c r="J16" s="82"/>
      <c r="M16" s="81"/>
      <c r="V16" s="82"/>
    </row>
    <row r="17" spans="1:22" s="9" customFormat="1" ht="15.75" thickBot="1" x14ac:dyDescent="0.3">
      <c r="A17" s="83" t="s">
        <v>11</v>
      </c>
      <c r="B17" s="6" t="s">
        <v>12</v>
      </c>
      <c r="C17" s="7"/>
      <c r="D17" s="7"/>
      <c r="E17" s="8"/>
      <c r="F17" s="8"/>
      <c r="G17" s="8"/>
      <c r="H17" s="6" t="s">
        <v>13</v>
      </c>
      <c r="I17" s="7" t="s">
        <v>14</v>
      </c>
      <c r="J17" s="98" t="s">
        <v>15</v>
      </c>
      <c r="M17" s="83" t="s">
        <v>11</v>
      </c>
      <c r="N17" s="6" t="s">
        <v>12</v>
      </c>
      <c r="O17" s="84"/>
      <c r="P17" s="84"/>
      <c r="Q17" s="85"/>
      <c r="V17" s="86"/>
    </row>
    <row r="18" spans="1:22" ht="15.75" customHeight="1" thickBot="1" x14ac:dyDescent="0.3">
      <c r="A18" s="77"/>
      <c r="B18" s="75">
        <f>($B$5)+($B$6*2)+($B$7*3)+($B$8*4)+($B$9*5)+($B$10*6)+($B$11*7)+($B$12*8)</f>
        <v>0</v>
      </c>
      <c r="C18" s="10"/>
      <c r="D18" s="11"/>
      <c r="E18" s="12"/>
      <c r="F18" s="12"/>
      <c r="G18" s="13"/>
      <c r="H18" s="77"/>
      <c r="I18" s="80" t="s">
        <v>27</v>
      </c>
      <c r="J18" s="78" t="s">
        <v>16</v>
      </c>
      <c r="M18" s="77"/>
      <c r="N18" s="77"/>
      <c r="O18" s="87"/>
      <c r="P18" s="87"/>
      <c r="Q18" s="88"/>
      <c r="V18" s="82"/>
    </row>
    <row r="19" spans="1:22" ht="15.75" thickBot="1" x14ac:dyDescent="0.3">
      <c r="A19" s="89"/>
      <c r="B19" s="3"/>
      <c r="C19" s="3"/>
      <c r="D19" s="3"/>
      <c r="E19" s="88"/>
      <c r="I19" s="64" t="s">
        <v>28</v>
      </c>
      <c r="J19" s="78" t="s">
        <v>16</v>
      </c>
      <c r="M19" s="89"/>
      <c r="N19" s="3"/>
      <c r="O19" s="3"/>
      <c r="P19" s="3"/>
      <c r="Q19" s="88"/>
      <c r="V19" s="82"/>
    </row>
    <row r="20" spans="1:22" x14ac:dyDescent="0.25">
      <c r="A20" s="89"/>
      <c r="B20" s="3"/>
      <c r="C20" s="3"/>
      <c r="D20" s="3"/>
      <c r="E20" s="88"/>
      <c r="J20" s="82"/>
      <c r="M20" s="89"/>
      <c r="N20" s="3"/>
      <c r="O20" s="3"/>
      <c r="P20" s="3"/>
      <c r="Q20" s="88"/>
      <c r="V20" s="82"/>
    </row>
    <row r="21" spans="1:22" ht="15.75" customHeight="1" thickBot="1" x14ac:dyDescent="0.3">
      <c r="A21" s="89"/>
      <c r="B21" s="3"/>
      <c r="C21" s="3"/>
      <c r="D21" s="3"/>
      <c r="E21" s="88"/>
      <c r="F21" s="3"/>
      <c r="G21" s="3"/>
      <c r="H21" s="90"/>
      <c r="I21" s="90"/>
      <c r="J21" s="91"/>
      <c r="M21" s="89"/>
      <c r="N21" s="3"/>
      <c r="O21" s="3"/>
      <c r="P21" s="3"/>
      <c r="Q21" s="88"/>
      <c r="R21" s="3"/>
      <c r="S21" s="3"/>
      <c r="T21" s="90"/>
      <c r="U21" s="90"/>
      <c r="V21" s="91"/>
    </row>
    <row r="22" spans="1:22" ht="15.75" customHeight="1" thickBot="1" x14ac:dyDescent="0.3">
      <c r="A22" s="99" t="s">
        <v>17</v>
      </c>
      <c r="B22" s="100"/>
      <c r="C22" s="100"/>
      <c r="D22" s="100"/>
      <c r="E22" s="100"/>
      <c r="F22" s="100"/>
      <c r="G22" s="100"/>
      <c r="H22" s="100"/>
      <c r="I22" s="100"/>
      <c r="J22" s="111"/>
      <c r="M22" s="99" t="s">
        <v>17</v>
      </c>
      <c r="N22" s="100"/>
      <c r="O22" s="100"/>
      <c r="P22" s="100"/>
      <c r="Q22" s="100"/>
      <c r="R22" s="100"/>
      <c r="S22" s="100"/>
      <c r="T22" s="100"/>
      <c r="U22" s="100"/>
      <c r="V22" s="111"/>
    </row>
    <row r="23" spans="1:22" x14ac:dyDescent="0.25">
      <c r="A23" s="112" t="s">
        <v>18</v>
      </c>
      <c r="B23" s="113"/>
      <c r="C23" s="14"/>
      <c r="D23" s="14"/>
      <c r="E23" s="15" t="s">
        <v>19</v>
      </c>
      <c r="F23" s="15" t="s">
        <v>20</v>
      </c>
      <c r="G23" s="15" t="s">
        <v>21</v>
      </c>
      <c r="H23" s="65" t="s">
        <v>22</v>
      </c>
      <c r="I23" s="66" t="s">
        <v>23</v>
      </c>
      <c r="J23" s="67" t="s">
        <v>24</v>
      </c>
      <c r="M23" s="112" t="s">
        <v>18</v>
      </c>
      <c r="N23" s="113"/>
      <c r="O23" s="14"/>
      <c r="P23" s="14"/>
      <c r="Q23" s="15" t="s">
        <v>19</v>
      </c>
      <c r="R23" s="15" t="s">
        <v>20</v>
      </c>
      <c r="S23" s="15" t="s">
        <v>21</v>
      </c>
      <c r="T23" s="65" t="s">
        <v>22</v>
      </c>
      <c r="U23" s="66" t="s">
        <v>23</v>
      </c>
      <c r="V23" s="67" t="s">
        <v>24</v>
      </c>
    </row>
    <row r="24" spans="1:22" x14ac:dyDescent="0.25">
      <c r="A24" s="16">
        <v>0</v>
      </c>
      <c r="B24" s="17">
        <v>19</v>
      </c>
      <c r="C24" s="18"/>
      <c r="D24" s="18"/>
      <c r="E24" s="12">
        <f>B24-A24</f>
        <v>19</v>
      </c>
      <c r="F24" s="12">
        <f>(E24/365)*$B$18</f>
        <v>0</v>
      </c>
      <c r="G24" s="19">
        <f>ROUNDDOWN((F24*$H$18),0)</f>
        <v>0</v>
      </c>
      <c r="H24" s="20">
        <f>IF(A18&gt;G24,G24,A18)</f>
        <v>0</v>
      </c>
      <c r="I24" s="21">
        <v>0.65169640000000006</v>
      </c>
      <c r="J24" s="22">
        <f>H24*I24</f>
        <v>0</v>
      </c>
      <c r="M24" s="16">
        <v>0</v>
      </c>
      <c r="N24" s="17">
        <v>19</v>
      </c>
      <c r="O24" s="18"/>
      <c r="P24" s="18"/>
      <c r="Q24" s="12">
        <f>N24-M24</f>
        <v>19</v>
      </c>
      <c r="R24" s="12">
        <f>(Q24/365)*$N$18</f>
        <v>0</v>
      </c>
      <c r="S24" s="19">
        <f>ROUNDDOWN((R24*$H$18),0)</f>
        <v>0</v>
      </c>
      <c r="T24" s="20">
        <f>IF(M18&gt;S24,S24,M18)</f>
        <v>0</v>
      </c>
      <c r="U24" s="21">
        <f>I24</f>
        <v>0.65169640000000006</v>
      </c>
      <c r="V24" s="22">
        <f>T24*U24</f>
        <v>0</v>
      </c>
    </row>
    <row r="25" spans="1:22" x14ac:dyDescent="0.25">
      <c r="A25" s="16">
        <v>20</v>
      </c>
      <c r="B25" s="17">
        <v>27</v>
      </c>
      <c r="C25" s="18"/>
      <c r="D25" s="18"/>
      <c r="E25" s="12">
        <f>B25-A25</f>
        <v>7</v>
      </c>
      <c r="F25" s="12">
        <f>(E25/365)*$B$18</f>
        <v>0</v>
      </c>
      <c r="G25" s="19">
        <f>ROUNDDOWN((F25*$H$18),0)</f>
        <v>0</v>
      </c>
      <c r="H25" s="20">
        <f>IF(A18&gt;(G24+G25),(G24+G25)-G24,A18-H24)</f>
        <v>0</v>
      </c>
      <c r="I25" s="21">
        <v>0.81454519999999997</v>
      </c>
      <c r="J25" s="22">
        <f t="shared" ref="J25:J27" si="0">H25*I25</f>
        <v>0</v>
      </c>
      <c r="M25" s="16">
        <v>20</v>
      </c>
      <c r="N25" s="17">
        <v>27</v>
      </c>
      <c r="O25" s="18"/>
      <c r="P25" s="18"/>
      <c r="Q25" s="12">
        <f>N25-M25</f>
        <v>7</v>
      </c>
      <c r="R25" s="12">
        <f>(Q25/365)*$N$18</f>
        <v>0</v>
      </c>
      <c r="S25" s="19">
        <f>ROUNDDOWN((R25*$H$18),0)</f>
        <v>0</v>
      </c>
      <c r="T25" s="20">
        <f>IF(M18&gt;(S24+S25),(S24+S25)-S24,M18-T24)</f>
        <v>0</v>
      </c>
      <c r="U25" s="21">
        <f t="shared" ref="U25:U27" si="1">I25</f>
        <v>0.81454519999999997</v>
      </c>
      <c r="V25" s="22">
        <f t="shared" ref="V25:V27" si="2">T25*U25</f>
        <v>0</v>
      </c>
    </row>
    <row r="26" spans="1:22" x14ac:dyDescent="0.25">
      <c r="A26" s="16">
        <v>27</v>
      </c>
      <c r="B26" s="17">
        <v>53</v>
      </c>
      <c r="C26" s="18"/>
      <c r="D26" s="18"/>
      <c r="E26" s="12">
        <f>B26-A26</f>
        <v>26</v>
      </c>
      <c r="F26" s="12">
        <f>(E26/365)*$B$18</f>
        <v>0</v>
      </c>
      <c r="G26" s="19">
        <f>ROUNDDOWN((F26*$H$18),0)</f>
        <v>0</v>
      </c>
      <c r="H26" s="23">
        <f>IF(A18&gt;(G24+G25+G26),G26,A18-(H24+H25))</f>
        <v>0</v>
      </c>
      <c r="I26" s="21">
        <v>1.4336115999999999</v>
      </c>
      <c r="J26" s="22">
        <f t="shared" si="0"/>
        <v>0</v>
      </c>
      <c r="M26" s="16">
        <v>27</v>
      </c>
      <c r="N26" s="17">
        <v>53</v>
      </c>
      <c r="O26" s="18"/>
      <c r="P26" s="18"/>
      <c r="Q26" s="12">
        <f>N26-M26</f>
        <v>26</v>
      </c>
      <c r="R26" s="12">
        <f>(Q26/365)*$N$18</f>
        <v>0</v>
      </c>
      <c r="S26" s="19">
        <f>ROUNDDOWN((R26*$H$18),0)</f>
        <v>0</v>
      </c>
      <c r="T26" s="23">
        <f>IF(M18&gt;(S24+S25+S26),S26,M18-(T24+T25))</f>
        <v>0</v>
      </c>
      <c r="U26" s="21">
        <f t="shared" si="1"/>
        <v>1.4336115999999999</v>
      </c>
      <c r="V26" s="22">
        <f t="shared" si="2"/>
        <v>0</v>
      </c>
    </row>
    <row r="27" spans="1:22" x14ac:dyDescent="0.25">
      <c r="A27" s="16">
        <v>54</v>
      </c>
      <c r="B27" s="17"/>
      <c r="C27" s="18"/>
      <c r="D27" s="18"/>
      <c r="E27" s="12"/>
      <c r="F27" s="12"/>
      <c r="G27" s="19">
        <f>ROUNDDOWN((F27*$M$1),0)</f>
        <v>0</v>
      </c>
      <c r="H27" s="24">
        <f>IF(A18&gt;(G24+G25+G26),A18-(H24+H25+H26),0)</f>
        <v>0</v>
      </c>
      <c r="I27" s="25">
        <v>3.0714368000000003</v>
      </c>
      <c r="J27" s="22">
        <f t="shared" si="0"/>
        <v>0</v>
      </c>
      <c r="M27" s="16">
        <v>54</v>
      </c>
      <c r="N27" s="17"/>
      <c r="O27" s="18"/>
      <c r="P27" s="18"/>
      <c r="Q27" s="12"/>
      <c r="R27" s="12"/>
      <c r="S27" s="19">
        <f>ROUNDDOWN((R27*$H$18),0)</f>
        <v>0</v>
      </c>
      <c r="T27" s="24">
        <f>IF(M18&gt;(S24+S25+S26),M18-(T24+T25+T26),0)</f>
        <v>0</v>
      </c>
      <c r="U27" s="21">
        <f t="shared" si="1"/>
        <v>3.0714368000000003</v>
      </c>
      <c r="V27" s="22">
        <f t="shared" si="2"/>
        <v>0</v>
      </c>
    </row>
    <row r="28" spans="1:22" ht="15.75" customHeight="1" thickBot="1" x14ac:dyDescent="0.3">
      <c r="A28" s="26"/>
      <c r="B28" s="27"/>
      <c r="C28" s="27"/>
      <c r="D28" s="27"/>
      <c r="E28" s="27"/>
      <c r="F28" s="28"/>
      <c r="G28" s="28"/>
      <c r="H28" s="28"/>
      <c r="I28" s="29" t="s">
        <v>25</v>
      </c>
      <c r="J28" s="30">
        <f>SUM(J24:J27)</f>
        <v>0</v>
      </c>
      <c r="M28" s="26"/>
      <c r="N28" s="27"/>
      <c r="O28" s="27"/>
      <c r="P28" s="27"/>
      <c r="Q28" s="27"/>
      <c r="R28" s="28"/>
      <c r="S28" s="28"/>
      <c r="T28" s="28"/>
      <c r="U28" s="29" t="s">
        <v>25</v>
      </c>
      <c r="V28" s="30">
        <f>SUM(V24:V27)</f>
        <v>0</v>
      </c>
    </row>
    <row r="29" spans="1:22" ht="15.75" thickBot="1" x14ac:dyDescent="0.3">
      <c r="A29" s="99" t="s">
        <v>26</v>
      </c>
      <c r="B29" s="100"/>
      <c r="C29" s="100"/>
      <c r="D29" s="100"/>
      <c r="E29" s="100"/>
      <c r="F29" s="100"/>
      <c r="G29" s="100"/>
      <c r="H29" s="101"/>
      <c r="I29" s="101"/>
      <c r="J29" s="102"/>
      <c r="M29" s="99" t="s">
        <v>26</v>
      </c>
      <c r="N29" s="100"/>
      <c r="O29" s="100"/>
      <c r="P29" s="100"/>
      <c r="Q29" s="100"/>
      <c r="R29" s="100"/>
      <c r="S29" s="100"/>
      <c r="T29" s="101"/>
      <c r="U29" s="101"/>
      <c r="V29" s="102"/>
    </row>
    <row r="30" spans="1:22" x14ac:dyDescent="0.25">
      <c r="A30" s="31"/>
      <c r="B30" s="90"/>
      <c r="C30" s="90"/>
      <c r="D30" s="90"/>
      <c r="E30" s="90"/>
      <c r="F30" s="32"/>
      <c r="G30" s="90"/>
      <c r="H30" s="68" t="s">
        <v>22</v>
      </c>
      <c r="I30" s="69" t="s">
        <v>23</v>
      </c>
      <c r="J30" s="70" t="s">
        <v>24</v>
      </c>
      <c r="M30" s="31"/>
      <c r="N30" s="90"/>
      <c r="O30" s="90"/>
      <c r="P30" s="90"/>
      <c r="Q30" s="90"/>
      <c r="R30" s="32"/>
      <c r="S30" s="90"/>
      <c r="T30" s="68" t="s">
        <v>22</v>
      </c>
      <c r="U30" s="69" t="s">
        <v>23</v>
      </c>
      <c r="V30" s="70" t="s">
        <v>24</v>
      </c>
    </row>
    <row r="31" spans="1:22" ht="15.75" customHeight="1" x14ac:dyDescent="0.25">
      <c r="A31" s="114" t="s">
        <v>27</v>
      </c>
      <c r="B31" s="115"/>
      <c r="C31" s="92"/>
      <c r="D31" s="92"/>
      <c r="E31" s="90"/>
      <c r="F31" s="32"/>
      <c r="G31" s="90"/>
      <c r="H31" s="33">
        <f>IF(J18="x",A18,"0")</f>
        <v>0</v>
      </c>
      <c r="I31" s="34">
        <v>0.30259999999999998</v>
      </c>
      <c r="J31" s="35">
        <f>H31*I31</f>
        <v>0</v>
      </c>
      <c r="M31" s="114" t="s">
        <v>27</v>
      </c>
      <c r="N31" s="115"/>
      <c r="O31" s="92"/>
      <c r="P31" s="92"/>
      <c r="Q31" s="90"/>
      <c r="R31" s="32"/>
      <c r="S31" s="90"/>
      <c r="T31" s="33">
        <f>IF(J18="x",M18,"0")</f>
        <v>0</v>
      </c>
      <c r="U31" s="34">
        <v>0.30259999999999998</v>
      </c>
      <c r="V31" s="35">
        <f>T31*U31</f>
        <v>0</v>
      </c>
    </row>
    <row r="32" spans="1:22" ht="15.75" customHeight="1" thickBot="1" x14ac:dyDescent="0.3">
      <c r="A32" s="116" t="s">
        <v>28</v>
      </c>
      <c r="B32" s="117"/>
      <c r="C32" s="92"/>
      <c r="D32" s="92"/>
      <c r="E32" s="90"/>
      <c r="F32" s="32"/>
      <c r="G32" s="90"/>
      <c r="H32" s="36">
        <f>IF(J19="x",A18,"0")</f>
        <v>0</v>
      </c>
      <c r="I32" s="37">
        <v>0.69830000000000003</v>
      </c>
      <c r="J32" s="38">
        <f>H32*I32</f>
        <v>0</v>
      </c>
      <c r="M32" s="116" t="s">
        <v>28</v>
      </c>
      <c r="N32" s="117"/>
      <c r="O32" s="92"/>
      <c r="P32" s="92"/>
      <c r="Q32" s="90"/>
      <c r="R32" s="32"/>
      <c r="S32" s="90"/>
      <c r="T32" s="36">
        <f>IF(J19="x",M18,"0")</f>
        <v>0</v>
      </c>
      <c r="U32" s="37">
        <v>0.69830000000000003</v>
      </c>
      <c r="V32" s="38">
        <f>T32*U32</f>
        <v>0</v>
      </c>
    </row>
    <row r="33" spans="1:22" ht="15.75" thickBot="1" x14ac:dyDescent="0.3">
      <c r="A33" s="99" t="s">
        <v>29</v>
      </c>
      <c r="B33" s="100"/>
      <c r="C33" s="100"/>
      <c r="D33" s="100"/>
      <c r="E33" s="100"/>
      <c r="F33" s="100"/>
      <c r="G33" s="100"/>
      <c r="H33" s="100"/>
      <c r="I33" s="100"/>
      <c r="J33" s="111"/>
      <c r="M33" s="99" t="s">
        <v>29</v>
      </c>
      <c r="N33" s="100"/>
      <c r="O33" s="100"/>
      <c r="P33" s="100"/>
      <c r="Q33" s="100"/>
      <c r="R33" s="100"/>
      <c r="S33" s="100"/>
      <c r="T33" s="100"/>
      <c r="U33" s="100"/>
      <c r="V33" s="111"/>
    </row>
    <row r="34" spans="1:22" x14ac:dyDescent="0.25">
      <c r="A34" s="31"/>
      <c r="B34" s="39"/>
      <c r="C34" s="40" t="s">
        <v>30</v>
      </c>
      <c r="D34" s="40" t="s">
        <v>31</v>
      </c>
      <c r="E34" s="40" t="s">
        <v>32</v>
      </c>
      <c r="F34" s="40" t="s">
        <v>33</v>
      </c>
      <c r="G34" s="40" t="s">
        <v>34</v>
      </c>
      <c r="J34" s="41"/>
      <c r="M34" s="31"/>
      <c r="N34" s="39"/>
      <c r="O34" s="40" t="s">
        <v>30</v>
      </c>
      <c r="P34" s="40" t="s">
        <v>31</v>
      </c>
      <c r="Q34" s="40" t="s">
        <v>32</v>
      </c>
      <c r="R34" s="40" t="s">
        <v>33</v>
      </c>
      <c r="S34" s="40" t="s">
        <v>34</v>
      </c>
      <c r="V34" s="41"/>
    </row>
    <row r="35" spans="1:22" x14ac:dyDescent="0.25">
      <c r="A35" s="42"/>
      <c r="B35" s="90"/>
      <c r="C35" s="43">
        <v>4.0000000000000001E-3</v>
      </c>
      <c r="D35" s="43">
        <v>8.9999999999999993E-3</v>
      </c>
      <c r="E35" s="43">
        <v>1.7899999999999999E-2</v>
      </c>
      <c r="F35" s="43">
        <v>4.0000000000000001E-3</v>
      </c>
      <c r="G35" s="43">
        <v>2E-3</v>
      </c>
      <c r="J35" s="70" t="s">
        <v>24</v>
      </c>
      <c r="M35" s="42"/>
      <c r="N35" s="90"/>
      <c r="O35" s="43">
        <v>4.0000000000000001E-3</v>
      </c>
      <c r="P35" s="43">
        <v>8.9999999999999993E-3</v>
      </c>
      <c r="Q35" s="43">
        <v>1.7899999999999999E-2</v>
      </c>
      <c r="R35" s="43">
        <v>4.0000000000000001E-3</v>
      </c>
      <c r="S35" s="43">
        <v>2E-3</v>
      </c>
      <c r="V35" s="70" t="s">
        <v>24</v>
      </c>
    </row>
    <row r="36" spans="1:22" x14ac:dyDescent="0.25">
      <c r="A36" s="118" t="s">
        <v>35</v>
      </c>
      <c r="B36" s="119"/>
      <c r="C36" s="44">
        <f>C35*A18</f>
        <v>0</v>
      </c>
      <c r="D36" s="44">
        <f>D35*A18</f>
        <v>0</v>
      </c>
      <c r="E36" s="44">
        <f>E35*A18</f>
        <v>0</v>
      </c>
      <c r="F36" s="44">
        <f>F35*A18</f>
        <v>0</v>
      </c>
      <c r="G36" s="44">
        <f>G35*A18</f>
        <v>0</v>
      </c>
      <c r="J36" s="45">
        <f>SUM(C36:F36)</f>
        <v>0</v>
      </c>
      <c r="M36" s="118" t="s">
        <v>35</v>
      </c>
      <c r="N36" s="119"/>
      <c r="O36" s="44">
        <f>O35*M18</f>
        <v>0</v>
      </c>
      <c r="P36" s="44">
        <f>P35*M18</f>
        <v>0</v>
      </c>
      <c r="Q36" s="44">
        <f>Q35*M18</f>
        <v>0</v>
      </c>
      <c r="R36" s="44">
        <f>R35*M18</f>
        <v>0</v>
      </c>
      <c r="S36" s="44">
        <f>S35*M18</f>
        <v>0</v>
      </c>
      <c r="V36" s="45">
        <f>SUM(O36:R36)</f>
        <v>0</v>
      </c>
    </row>
    <row r="37" spans="1:22" ht="15" customHeight="1" x14ac:dyDescent="0.25">
      <c r="A37" s="114" t="s">
        <v>27</v>
      </c>
      <c r="B37" s="115"/>
      <c r="C37" s="44">
        <f>IF(J18="x",A18*C35,"0")</f>
        <v>0</v>
      </c>
      <c r="D37" s="44">
        <f>IF(J18="x",A18*D35,"0")</f>
        <v>0</v>
      </c>
      <c r="E37" s="44">
        <f>IF(J18="x",A18*E35,"0")</f>
        <v>0</v>
      </c>
      <c r="F37" s="44">
        <f>IF(J18="x",A18*F35,"0")</f>
        <v>0</v>
      </c>
      <c r="G37" s="44">
        <f>G35*H32</f>
        <v>0</v>
      </c>
      <c r="J37" s="45">
        <f>SUM(C37:F37)</f>
        <v>0</v>
      </c>
      <c r="M37" s="114" t="s">
        <v>27</v>
      </c>
      <c r="N37" s="115"/>
      <c r="O37" s="44">
        <f>IF(J18="x",M18*O35,"0")</f>
        <v>0</v>
      </c>
      <c r="P37" s="44">
        <f>IF(J18="x",M18*P35,"0")</f>
        <v>0</v>
      </c>
      <c r="Q37" s="44">
        <f>IF(J18="x",M18*Q35,"0")</f>
        <v>0</v>
      </c>
      <c r="R37" s="44">
        <f>IF(J18="x",M18*R35,"0")</f>
        <v>0</v>
      </c>
      <c r="S37" s="44">
        <f>S35*T32</f>
        <v>0</v>
      </c>
      <c r="V37" s="45">
        <f>SUM(O37:R37)</f>
        <v>0</v>
      </c>
    </row>
    <row r="38" spans="1:22" x14ac:dyDescent="0.25">
      <c r="A38" s="120" t="s">
        <v>28</v>
      </c>
      <c r="B38" s="119"/>
      <c r="C38" s="44">
        <f>IF(J19="x",A18*C35,"0")</f>
        <v>0</v>
      </c>
      <c r="D38" s="44">
        <f>IF(J19="x",A18*D35,"0")</f>
        <v>0</v>
      </c>
      <c r="E38" s="44">
        <f>IF(J19="x",A18*E35,"0")</f>
        <v>0</v>
      </c>
      <c r="F38" s="44">
        <f>IF(J19="x",A18*F35,"0")</f>
        <v>0</v>
      </c>
      <c r="G38" s="44">
        <f>G35*A18</f>
        <v>0</v>
      </c>
      <c r="J38" s="45">
        <f>SUM(C38:F38)</f>
        <v>0</v>
      </c>
      <c r="M38" s="120" t="s">
        <v>28</v>
      </c>
      <c r="N38" s="119"/>
      <c r="O38" s="44">
        <f>IF(J19="x",M18*O35,"0")</f>
        <v>0</v>
      </c>
      <c r="P38" s="44">
        <f>IF(J19="x",M18*P35,"0")</f>
        <v>0</v>
      </c>
      <c r="Q38" s="44">
        <f>IF(J19="x",M18*Q35,"0")</f>
        <v>0</v>
      </c>
      <c r="R38" s="44">
        <f>IF(J19="x",M18*R35,"0")</f>
        <v>0</v>
      </c>
      <c r="S38" s="44">
        <f>S35*T32</f>
        <v>0</v>
      </c>
      <c r="V38" s="45">
        <f>SUM(O38:R38)</f>
        <v>0</v>
      </c>
    </row>
    <row r="39" spans="1:22" ht="15.75" customHeight="1" thickBot="1" x14ac:dyDescent="0.3">
      <c r="A39" s="26"/>
      <c r="B39" s="27"/>
      <c r="C39" s="27"/>
      <c r="D39" s="27"/>
      <c r="E39" s="27"/>
      <c r="F39" s="27"/>
      <c r="G39" s="27"/>
      <c r="H39" s="27"/>
      <c r="I39" s="46" t="s">
        <v>24</v>
      </c>
      <c r="J39" s="47">
        <f>SUM(J36:J38)</f>
        <v>0</v>
      </c>
      <c r="M39" s="26"/>
      <c r="N39" s="27"/>
      <c r="O39" s="27"/>
      <c r="P39" s="27"/>
      <c r="Q39" s="27"/>
      <c r="R39" s="27"/>
      <c r="S39" s="27"/>
      <c r="T39" s="27"/>
      <c r="U39" s="46" t="s">
        <v>24</v>
      </c>
      <c r="V39" s="47">
        <f>SUM(V36:V38)</f>
        <v>0</v>
      </c>
    </row>
    <row r="40" spans="1:22" ht="15.75" thickBot="1" x14ac:dyDescent="0.3">
      <c r="A40" s="123" t="s">
        <v>36</v>
      </c>
      <c r="B40" s="101"/>
      <c r="C40" s="101"/>
      <c r="D40" s="101"/>
      <c r="E40" s="101"/>
      <c r="F40" s="101"/>
      <c r="G40" s="101"/>
      <c r="H40" s="101"/>
      <c r="I40" s="101"/>
      <c r="J40" s="102"/>
      <c r="M40" s="123" t="s">
        <v>36</v>
      </c>
      <c r="N40" s="101"/>
      <c r="O40" s="101"/>
      <c r="P40" s="101"/>
      <c r="Q40" s="101"/>
      <c r="R40" s="101"/>
      <c r="S40" s="101"/>
      <c r="T40" s="101"/>
      <c r="U40" s="101"/>
      <c r="V40" s="102"/>
    </row>
    <row r="41" spans="1:22" ht="25.5" customHeight="1" x14ac:dyDescent="0.25">
      <c r="A41" s="31"/>
      <c r="B41" s="39"/>
      <c r="C41" s="39"/>
      <c r="D41" s="39"/>
      <c r="E41" s="48"/>
      <c r="F41" s="49"/>
      <c r="G41" s="49"/>
      <c r="H41" s="39"/>
      <c r="I41" s="40" t="s">
        <v>37</v>
      </c>
      <c r="J41" s="71" t="s">
        <v>24</v>
      </c>
      <c r="M41" s="31"/>
      <c r="N41" s="39"/>
      <c r="O41" s="39"/>
      <c r="P41" s="39"/>
      <c r="Q41" s="48"/>
      <c r="R41" s="49"/>
      <c r="S41" s="49"/>
      <c r="T41" s="39"/>
      <c r="U41" s="40" t="s">
        <v>37</v>
      </c>
      <c r="V41" s="71" t="s">
        <v>24</v>
      </c>
    </row>
    <row r="42" spans="1:22" ht="15" customHeight="1" x14ac:dyDescent="0.25">
      <c r="A42" s="124" t="s">
        <v>38</v>
      </c>
      <c r="B42" s="125"/>
      <c r="C42" s="93"/>
      <c r="D42" s="93"/>
      <c r="E42" s="90"/>
      <c r="F42" s="3"/>
      <c r="G42" s="3"/>
      <c r="H42" s="90"/>
      <c r="I42" s="50">
        <v>27.02</v>
      </c>
      <c r="J42" s="51">
        <f>(I42/365)*H18*B13</f>
        <v>0</v>
      </c>
      <c r="M42" s="124" t="s">
        <v>38</v>
      </c>
      <c r="N42" s="125"/>
      <c r="O42" s="93"/>
      <c r="P42" s="93"/>
      <c r="Q42" s="90"/>
      <c r="R42" s="3"/>
      <c r="S42" s="3"/>
      <c r="T42" s="90"/>
      <c r="U42" s="50">
        <f>I42</f>
        <v>27.02</v>
      </c>
      <c r="V42" s="51">
        <f>(U42/365)*H18</f>
        <v>0</v>
      </c>
    </row>
    <row r="43" spans="1:22" ht="15.75" customHeight="1" x14ac:dyDescent="0.25">
      <c r="A43" s="126" t="s">
        <v>39</v>
      </c>
      <c r="B43" s="127"/>
      <c r="C43" s="93"/>
      <c r="D43" s="93"/>
      <c r="E43" s="90"/>
      <c r="F43" s="3"/>
      <c r="G43" s="3"/>
      <c r="H43" s="90"/>
      <c r="I43" s="50">
        <v>5.86</v>
      </c>
      <c r="J43" s="51">
        <f>IF(J18="x",(I43/365)*H18,"0")*B13</f>
        <v>0</v>
      </c>
      <c r="M43" s="126" t="s">
        <v>39</v>
      </c>
      <c r="N43" s="127"/>
      <c r="O43" s="93"/>
      <c r="P43" s="93"/>
      <c r="Q43" s="90"/>
      <c r="R43" s="3"/>
      <c r="S43" s="3"/>
      <c r="T43" s="90"/>
      <c r="U43" s="50">
        <f t="shared" ref="U43:U44" si="3">I43</f>
        <v>5.86</v>
      </c>
      <c r="V43" s="51">
        <f>IF(J18="x",(U43/365)*H18,"0")</f>
        <v>0</v>
      </c>
    </row>
    <row r="44" spans="1:22" ht="29.25" customHeight="1" thickBot="1" x14ac:dyDescent="0.3">
      <c r="A44" s="121" t="s">
        <v>40</v>
      </c>
      <c r="B44" s="122"/>
      <c r="C44" s="52"/>
      <c r="D44" s="52"/>
      <c r="E44" s="27"/>
      <c r="F44" s="53"/>
      <c r="G44" s="53"/>
      <c r="H44" s="27"/>
      <c r="I44" s="54">
        <v>13.24</v>
      </c>
      <c r="J44" s="55">
        <f>IF(J19="x",(I44/365)*H18,"0")*B13</f>
        <v>0</v>
      </c>
      <c r="M44" s="121" t="s">
        <v>40</v>
      </c>
      <c r="N44" s="122"/>
      <c r="O44" s="52"/>
      <c r="P44" s="52"/>
      <c r="Q44" s="27"/>
      <c r="R44" s="53"/>
      <c r="S44" s="53"/>
      <c r="T44" s="27"/>
      <c r="U44" s="50">
        <f t="shared" si="3"/>
        <v>13.24</v>
      </c>
      <c r="V44" s="55">
        <f>IF(J19="x",(U44/365)*H18,"0")</f>
        <v>0</v>
      </c>
    </row>
    <row r="45" spans="1:22" ht="15.75" thickBot="1" x14ac:dyDescent="0.3">
      <c r="A45" s="99" t="s">
        <v>41</v>
      </c>
      <c r="B45" s="100"/>
      <c r="C45" s="100"/>
      <c r="D45" s="100"/>
      <c r="E45" s="100"/>
      <c r="F45" s="100"/>
      <c r="G45" s="100"/>
      <c r="H45" s="100"/>
      <c r="I45" s="100"/>
      <c r="J45" s="111"/>
      <c r="M45" s="99" t="s">
        <v>41</v>
      </c>
      <c r="N45" s="100"/>
      <c r="O45" s="100"/>
      <c r="P45" s="100"/>
      <c r="Q45" s="100"/>
      <c r="R45" s="100"/>
      <c r="S45" s="100"/>
      <c r="T45" s="100"/>
      <c r="U45" s="100"/>
      <c r="V45" s="111"/>
    </row>
    <row r="46" spans="1:22" ht="18" x14ac:dyDescent="0.25">
      <c r="A46" s="56"/>
      <c r="B46" s="94"/>
      <c r="C46" s="94"/>
      <c r="D46" s="94"/>
      <c r="E46" s="94"/>
      <c r="F46" s="94"/>
      <c r="G46" s="94"/>
      <c r="H46" s="94"/>
      <c r="I46" s="72" t="s">
        <v>42</v>
      </c>
      <c r="J46" s="73" t="s">
        <v>24</v>
      </c>
      <c r="M46" s="56"/>
      <c r="N46" s="94"/>
      <c r="O46" s="94"/>
      <c r="P46" s="94"/>
      <c r="Q46" s="94"/>
      <c r="R46" s="94"/>
      <c r="S46" s="94"/>
      <c r="T46" s="94"/>
      <c r="U46" s="72" t="s">
        <v>42</v>
      </c>
      <c r="V46" s="73" t="s">
        <v>24</v>
      </c>
    </row>
    <row r="47" spans="1:22" ht="15.75" thickBot="1" x14ac:dyDescent="0.3">
      <c r="A47" s="57" t="s">
        <v>43</v>
      </c>
      <c r="B47" s="27"/>
      <c r="C47" s="27"/>
      <c r="D47" s="27"/>
      <c r="E47" s="27"/>
      <c r="F47" s="53"/>
      <c r="G47" s="53"/>
      <c r="H47" s="27"/>
      <c r="I47" s="58">
        <v>4</v>
      </c>
      <c r="J47" s="47">
        <f>(I47/365)*H18*B13</f>
        <v>0</v>
      </c>
      <c r="M47" s="57" t="s">
        <v>43</v>
      </c>
      <c r="N47" s="27"/>
      <c r="O47" s="27"/>
      <c r="P47" s="27"/>
      <c r="Q47" s="27"/>
      <c r="R47" s="53"/>
      <c r="S47" s="53"/>
      <c r="T47" s="27"/>
      <c r="U47" s="58">
        <v>4</v>
      </c>
      <c r="V47" s="47">
        <f>(U47/365)*H18</f>
        <v>0</v>
      </c>
    </row>
    <row r="48" spans="1:22" x14ac:dyDescent="0.25">
      <c r="A48" s="42"/>
      <c r="B48" s="90"/>
      <c r="C48" s="90"/>
      <c r="D48" s="90"/>
      <c r="E48" s="90"/>
      <c r="F48" s="3"/>
      <c r="G48" s="3"/>
      <c r="H48" s="90"/>
      <c r="I48" s="90"/>
      <c r="J48" s="91"/>
      <c r="M48" s="42"/>
      <c r="N48" s="90"/>
      <c r="O48" s="90"/>
      <c r="P48" s="90"/>
      <c r="Q48" s="90"/>
      <c r="R48" s="3"/>
      <c r="S48" s="3"/>
      <c r="T48" s="90"/>
      <c r="U48" s="90"/>
      <c r="V48" s="91"/>
    </row>
    <row r="49" spans="1:22" x14ac:dyDescent="0.25">
      <c r="A49" s="89"/>
      <c r="B49" s="3"/>
      <c r="C49" s="3"/>
      <c r="D49" s="3"/>
      <c r="E49" s="3"/>
      <c r="F49" s="3"/>
      <c r="G49" s="3"/>
      <c r="H49" s="59" t="s">
        <v>44</v>
      </c>
      <c r="I49" s="95"/>
      <c r="J49" s="51">
        <f>SUM(J28,J31,J32,J39,J42,J43,J44,J47)</f>
        <v>0</v>
      </c>
      <c r="M49" s="89"/>
      <c r="N49" s="3"/>
      <c r="O49" s="3"/>
      <c r="P49" s="3"/>
      <c r="Q49" s="3"/>
      <c r="R49" s="3"/>
      <c r="S49" s="3"/>
      <c r="T49" s="59" t="s">
        <v>44</v>
      </c>
      <c r="U49" s="95"/>
      <c r="V49" s="51">
        <f>SUM(V28,V31,V32,V39,V42,V43,V44,V47)</f>
        <v>0</v>
      </c>
    </row>
    <row r="50" spans="1:22" x14ac:dyDescent="0.25">
      <c r="A50" s="89"/>
      <c r="B50" s="3"/>
      <c r="C50" s="3"/>
      <c r="D50" s="3"/>
      <c r="E50" s="3"/>
      <c r="F50" s="3"/>
      <c r="G50" s="3"/>
      <c r="H50" s="59" t="s">
        <v>45</v>
      </c>
      <c r="I50" s="60">
        <v>0.1</v>
      </c>
      <c r="J50" s="61">
        <f>(J49/100)*10</f>
        <v>0</v>
      </c>
      <c r="M50" s="89"/>
      <c r="N50" s="3"/>
      <c r="O50" s="3"/>
      <c r="P50" s="3"/>
      <c r="Q50" s="3"/>
      <c r="R50" s="3"/>
      <c r="S50" s="3"/>
      <c r="T50" s="59" t="s">
        <v>45</v>
      </c>
      <c r="U50" s="60">
        <v>0.1</v>
      </c>
      <c r="V50" s="61">
        <f>(V49/100)*10</f>
        <v>0</v>
      </c>
    </row>
    <row r="51" spans="1:22" x14ac:dyDescent="0.25">
      <c r="A51" s="89"/>
      <c r="B51" s="3"/>
      <c r="C51" s="3"/>
      <c r="D51" s="3"/>
      <c r="E51" s="3"/>
      <c r="F51" s="3"/>
      <c r="G51" s="3"/>
      <c r="H51" s="42"/>
      <c r="I51" s="90"/>
      <c r="J51" s="62"/>
      <c r="M51" s="89"/>
      <c r="N51" s="3"/>
      <c r="O51" s="3"/>
      <c r="P51" s="3"/>
      <c r="Q51" s="3"/>
      <c r="R51" s="3"/>
      <c r="S51" s="3"/>
      <c r="T51" s="42"/>
      <c r="U51" s="90"/>
      <c r="V51" s="62"/>
    </row>
    <row r="52" spans="1:22" ht="15.75" thickBot="1" x14ac:dyDescent="0.3">
      <c r="A52" s="96"/>
      <c r="B52" s="53"/>
      <c r="C52" s="53"/>
      <c r="D52" s="53"/>
      <c r="E52" s="53"/>
      <c r="F52" s="53"/>
      <c r="G52" s="53"/>
      <c r="H52" s="74" t="s">
        <v>46</v>
      </c>
      <c r="I52" s="27"/>
      <c r="J52" s="63">
        <f>SUM(J49:J51)</f>
        <v>0</v>
      </c>
      <c r="M52" s="96"/>
      <c r="N52" s="53"/>
      <c r="O52" s="53"/>
      <c r="P52" s="53"/>
      <c r="Q52" s="53"/>
      <c r="R52" s="53"/>
      <c r="S52" s="53"/>
      <c r="T52" s="74" t="s">
        <v>46</v>
      </c>
      <c r="U52" s="27"/>
      <c r="V52" s="63">
        <f>SUM(V49:V51)</f>
        <v>0</v>
      </c>
    </row>
    <row r="72" ht="15" customHeight="1" x14ac:dyDescent="0.25"/>
  </sheetData>
  <sheetProtection sheet="1" objects="1" scenarios="1"/>
  <protectedRanges>
    <protectedRange sqref="H18" name="Intervallo6"/>
    <protectedRange sqref="B5:B12" name="Intervallo1"/>
    <protectedRange sqref="A18" name="Intervallo2"/>
    <protectedRange sqref="H185" name="Intervallo3"/>
    <protectedRange sqref="J18:J19" name="Intervallo4"/>
    <protectedRange sqref="M18:N18" name="Intervallo5"/>
  </protectedRanges>
  <mergeCells count="31">
    <mergeCell ref="A44:B44"/>
    <mergeCell ref="M44:N44"/>
    <mergeCell ref="A45:J45"/>
    <mergeCell ref="M45:V45"/>
    <mergeCell ref="A40:J40"/>
    <mergeCell ref="M40:V40"/>
    <mergeCell ref="A42:B42"/>
    <mergeCell ref="M42:N42"/>
    <mergeCell ref="A43:B43"/>
    <mergeCell ref="M43:N43"/>
    <mergeCell ref="A36:B36"/>
    <mergeCell ref="M36:N36"/>
    <mergeCell ref="A37:B37"/>
    <mergeCell ref="M37:N37"/>
    <mergeCell ref="A38:B38"/>
    <mergeCell ref="M38:N38"/>
    <mergeCell ref="A31:B31"/>
    <mergeCell ref="M31:N31"/>
    <mergeCell ref="A32:B32"/>
    <mergeCell ref="M32:N32"/>
    <mergeCell ref="A33:J33"/>
    <mergeCell ref="M33:V33"/>
    <mergeCell ref="A29:J29"/>
    <mergeCell ref="M29:V29"/>
    <mergeCell ref="M15:V15"/>
    <mergeCell ref="A15:J15"/>
    <mergeCell ref="U4:V4"/>
    <mergeCell ref="A22:J22"/>
    <mergeCell ref="M22:V22"/>
    <mergeCell ref="A23:B23"/>
    <mergeCell ref="M23:N23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CBD6ACC0-1F75-44D5-8DC7-8B2FEF750C3E}">
          <x14:formula1>
            <xm:f>Foglio1!$A$1:$A$2</xm:f>
          </x14:formula1>
          <xm:sqref>J18 J19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EE4FF6-7A49-4B21-9532-A60CB03D5DE7}">
  <dimension ref="A1:A2"/>
  <sheetViews>
    <sheetView workbookViewId="0">
      <selection activeCell="A3" sqref="A3"/>
    </sheetView>
  </sheetViews>
  <sheetFormatPr defaultRowHeight="15" x14ac:dyDescent="0.25"/>
  <sheetData>
    <row r="1" spans="1:1" x14ac:dyDescent="0.25">
      <c r="A1" t="s">
        <v>16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A04A87-A5B3-4C91-9C77-2D10DFD7A67B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simulatore utenze condominiali</vt:lpstr>
      <vt:lpstr>Foglio1</vt:lpstr>
      <vt:lpstr>Foglio2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Santi</dc:creator>
  <cp:lastModifiedBy>Leonardo Santi</cp:lastModifiedBy>
  <dcterms:created xsi:type="dcterms:W3CDTF">2024-08-23T12:38:49Z</dcterms:created>
  <dcterms:modified xsi:type="dcterms:W3CDTF">2024-08-26T09:54:01Z</dcterms:modified>
</cp:coreProperties>
</file>